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03 СЕНТЯБРЯ\"/>
    </mc:Choice>
  </mc:AlternateContent>
  <bookViews>
    <workbookView xWindow="0" yWindow="0" windowWidth="23040" windowHeight="10170" tabRatio="565"/>
  </bookViews>
  <sheets>
    <sheet name="1" sheetId="12" r:id="rId1"/>
  </sheets>
  <definedNames>
    <definedName name="_xlnm._FilterDatabase" localSheetId="0" hidden="1">'1'!$A$8:$Q$41</definedName>
    <definedName name="_xlnm.Print_Area" localSheetId="0">'1'!$A$1:$J$41</definedName>
  </definedNames>
  <calcPr calcId="162913"/>
</workbook>
</file>

<file path=xl/calcChain.xml><?xml version="1.0" encoding="utf-8"?>
<calcChain xmlns="http://schemas.openxmlformats.org/spreadsheetml/2006/main">
  <c r="H41" i="12" l="1"/>
  <c r="H40" i="12"/>
  <c r="H39" i="12"/>
  <c r="H36" i="12"/>
  <c r="H29" i="12"/>
  <c r="H30" i="12"/>
  <c r="H31" i="12"/>
  <c r="H32" i="12"/>
  <c r="H33" i="12"/>
  <c r="H23" i="12"/>
  <c r="H24" i="12"/>
  <c r="H25" i="12"/>
  <c r="H26" i="12"/>
  <c r="H27" i="12"/>
  <c r="H28" i="12"/>
  <c r="H17" i="12"/>
  <c r="H18" i="12"/>
  <c r="H22" i="12"/>
  <c r="I41" i="12" l="1"/>
  <c r="I40" i="12"/>
  <c r="I39" i="12"/>
  <c r="I36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18" i="12"/>
  <c r="I17" i="12"/>
  <c r="G38" i="12" l="1"/>
  <c r="G35" i="12"/>
  <c r="G21" i="12"/>
  <c r="G16" i="12"/>
  <c r="G15" i="12" l="1"/>
  <c r="G20" i="12"/>
  <c r="G34" i="12"/>
  <c r="G12" i="12"/>
  <c r="F35" i="12"/>
  <c r="F34" i="12" s="1"/>
  <c r="F38" i="12"/>
  <c r="H38" i="12" s="1"/>
  <c r="I38" i="12" s="1"/>
  <c r="H35" i="12" l="1"/>
  <c r="I35" i="12" s="1"/>
  <c r="H34" i="12"/>
  <c r="I34" i="12" s="1"/>
  <c r="G14" i="12"/>
  <c r="G19" i="12"/>
  <c r="G10" i="12" l="1"/>
  <c r="G11" i="12"/>
  <c r="F21" i="12"/>
  <c r="H21" i="12" s="1"/>
  <c r="I21" i="12" s="1"/>
  <c r="F12" i="12"/>
  <c r="H12" i="12" s="1"/>
  <c r="I12" i="12" s="1"/>
  <c r="G9" i="12" l="1"/>
  <c r="F16" i="12"/>
  <c r="H16" i="12" s="1"/>
  <c r="I16" i="12" s="1"/>
  <c r="F20" i="12"/>
  <c r="H20" i="12" s="1"/>
  <c r="I20" i="12" s="1"/>
  <c r="G13" i="12" l="1"/>
  <c r="F15" i="12"/>
  <c r="H15" i="12" s="1"/>
  <c r="I15" i="12" s="1"/>
  <c r="F19" i="12"/>
  <c r="H19" i="12" s="1"/>
  <c r="I19" i="12" s="1"/>
  <c r="F11" i="12" l="1"/>
  <c r="H11" i="12" s="1"/>
  <c r="I11" i="12" s="1"/>
  <c r="F14" i="12"/>
  <c r="H14" i="12" s="1"/>
  <c r="I14" i="12" s="1"/>
  <c r="F10" i="12" l="1"/>
  <c r="H10" i="12" s="1"/>
  <c r="I10" i="12" s="1"/>
  <c r="F9" i="12" l="1"/>
  <c r="H9" i="12" s="1"/>
  <c r="I9" i="12" s="1"/>
  <c r="F13" i="12" l="1"/>
  <c r="H13" i="12" s="1"/>
  <c r="I13" i="12" s="1"/>
</calcChain>
</file>

<file path=xl/sharedStrings.xml><?xml version="1.0" encoding="utf-8"?>
<sst xmlns="http://schemas.openxmlformats.org/spreadsheetml/2006/main" count="175" uniqueCount="113">
  <si>
    <t xml:space="preserve">  Наименование инвестиционного проекта (группы инвестиционных проектов)</t>
  </si>
  <si>
    <t>Год начала  реализации инвестиционного проекта</t>
  </si>
  <si>
    <t>1</t>
  </si>
  <si>
    <t>1.1</t>
  </si>
  <si>
    <t>1.2</t>
  </si>
  <si>
    <t>1.1.1</t>
  </si>
  <si>
    <t>1.2.1</t>
  </si>
  <si>
    <t>1.1.1.3</t>
  </si>
  <si>
    <t>1.2.1.1</t>
  </si>
  <si>
    <t>1.2.2.2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</si>
  <si>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</si>
  <si>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</si>
  <si>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</si>
  <si>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</si>
  <si>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</si>
  <si>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</si>
  <si>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</si>
  <si>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</si>
  <si>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свыше 150 кВт, всего, в том числе:</t>
  </si>
  <si>
    <t>Реконструкция, модернизация, техническое перевооружение всего, в том числе:</t>
  </si>
  <si>
    <t>Прочие инвестиционные проекты, всего, в том числе:</t>
  </si>
  <si>
    <t>Технологическое присоединение всего, в том числе:</t>
  </si>
  <si>
    <t>1.1.1.3.1</t>
  </si>
  <si>
    <t>1.1.1.3.2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</si>
  <si>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</si>
  <si>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</si>
  <si>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Модернизация, техническое перевооружение линий электропередачи всего, в том числе:</t>
  </si>
  <si>
    <t>1.2.1.1.1</t>
  </si>
  <si>
    <t>1.2.1.1.2</t>
  </si>
  <si>
    <t>0.6</t>
  </si>
  <si>
    <t>1.6</t>
  </si>
  <si>
    <t>1.6.1</t>
  </si>
  <si>
    <t>1.6.2</t>
  </si>
  <si>
    <t>1.2.1.1.3</t>
  </si>
  <si>
    <t>1.2.1.1.4</t>
  </si>
  <si>
    <t>1.6.3</t>
  </si>
  <si>
    <t>1.2.1.1.5</t>
  </si>
  <si>
    <t>1.2.1.1.6</t>
  </si>
  <si>
    <t>1.2.1.1.7</t>
  </si>
  <si>
    <t>1.2.1.1.8</t>
  </si>
  <si>
    <t>1.2.1.1.9</t>
  </si>
  <si>
    <t>1.2.2.2.1</t>
  </si>
  <si>
    <t>Реконструкция, модернизация, техническое перевооружение линий электропередачи, всего, в том числе:</t>
  </si>
  <si>
    <t>1.2.1.1.10</t>
  </si>
  <si>
    <t xml:space="preserve">Приобретение двух силовых трансформаторов ТМГ-400-10/0,4 и ТМГ-630-10/0,4 для создания необходимого аварийного резерва на складе </t>
  </si>
  <si>
    <t>L_3.3.2021</t>
  </si>
  <si>
    <t>L_2.1.1.2021</t>
  </si>
  <si>
    <t>Строительство ТП-524(новая) с кабельными линиями 0,4кВ для электроснабжения школы на 2100 мест и перевода нагрузок КНС Т-31</t>
  </si>
  <si>
    <t>Строительство ТП-593 с кабельными линиями 10кВ для электроснабжения земельного участка с кад. № з/у 50:54:0020317:11</t>
  </si>
  <si>
    <t xml:space="preserve">Реконструкция ТП-519. Замена 10 низковольтных панелей в РУ-0,4кВ. </t>
  </si>
  <si>
    <t>L_1.1.1.2021</t>
  </si>
  <si>
    <t xml:space="preserve">Реконструкция ТП-504. Замена 10 низковольтных панелей в РУ-0,4кВ. </t>
  </si>
  <si>
    <t>L_1.1.2.2021</t>
  </si>
  <si>
    <t xml:space="preserve">Замена силовых трансформаторов 2х0,4 МВА в ТП-515 для перевода сети с 6 на 10кВ. </t>
  </si>
  <si>
    <t>L_1.1.4.2021</t>
  </si>
  <si>
    <t xml:space="preserve">Замена силового трансформатора 1х0,4 МВА в ТП-512 для перевода сети с 6 на 10кВ. </t>
  </si>
  <si>
    <t>L_1.1.5.2021</t>
  </si>
  <si>
    <t>L_1.1.6.2021</t>
  </si>
  <si>
    <t xml:space="preserve">Реконструкция ТП-502.Замена 8 высоковольтных ячеек в РУ-10 кВ. </t>
  </si>
  <si>
    <t xml:space="preserve">Реконструкция ТП-521. Замена 8 низковольтных панелей в РУ-0,4кВ. </t>
  </si>
  <si>
    <t xml:space="preserve">Реконструкция ТП-516.Замена 10 низковольтных панелей в РУ-0,4кВ. </t>
  </si>
  <si>
    <t>1.2.1.1.11</t>
  </si>
  <si>
    <t xml:space="preserve">Реконструкция РП-40. Замена 16 высоковольтных ячеек в РУ-6 кВ. </t>
  </si>
  <si>
    <t>1.2.1.1.12</t>
  </si>
  <si>
    <t>Реконструкция ТП-533. Замена 4 высоковольтных ячеек в РУ-6 кВ.</t>
  </si>
  <si>
    <t>Реконструкция КЛ-0,4 кВ ул. Центральная д.8 - ул. Центральная д.6</t>
  </si>
  <si>
    <t>L_1.1.3.2021</t>
  </si>
  <si>
    <t>L_2.1.2.2022</t>
  </si>
  <si>
    <t>L_1.1.7.2022</t>
  </si>
  <si>
    <t>L_1.1.8.2022</t>
  </si>
  <si>
    <t>L_1.1.9.2023</t>
  </si>
  <si>
    <t>L_1.1.10.2023</t>
  </si>
  <si>
    <t>L_1.1.11.2023</t>
  </si>
  <si>
    <t>L_1.1.12.2024</t>
  </si>
  <si>
    <t>L_1.1.13.2024</t>
  </si>
  <si>
    <t>L_3.1.2023</t>
  </si>
  <si>
    <t>L_3.2.2024</t>
  </si>
  <si>
    <t>Г</t>
  </si>
  <si>
    <t>Идентификатор инвестиционного проекта</t>
  </si>
  <si>
    <t>Год окончания реализации инвестиционного проекта</t>
  </si>
  <si>
    <t>млн руб. с НДС</t>
  </si>
  <si>
    <t>Примечание</t>
  </si>
  <si>
    <t>%</t>
  </si>
  <si>
    <t>-</t>
  </si>
  <si>
    <t>Город Москва</t>
  </si>
  <si>
    <t>0.2</t>
  </si>
  <si>
    <t>1.2.2</t>
  </si>
  <si>
    <t xml:space="preserve">Реконструкция ТП-522. Замена 8 низковольтных панелей в РУ-0,4кВ. </t>
  </si>
  <si>
    <t>Снижение 
(гр.7 - гр.11)</t>
  </si>
  <si>
    <t>Снижение 
(гр.12/ гр.7)</t>
  </si>
  <si>
    <t>Реконструкция ТП-533. Замена 3 низковольтных панелей в РУ- 0,4 кВ.</t>
  </si>
  <si>
    <t>Приобретение грузового автомобиля до 7,5 тонн</t>
  </si>
  <si>
    <t>Приобретение грузо-пассажирского автомобиля "Газель"</t>
  </si>
  <si>
    <t>Пояснительная записка об учете замечаний в доработанном проекте инвестиционной программы МУП "Троицкая электросеть" на 2021-2024 годы</t>
  </si>
  <si>
    <t>Заявленная стоимость в соответствии с письмом 
№ 444 от 09.07.2021</t>
  </si>
  <si>
    <t xml:space="preserve">Прогнозная стоимость оборудования инвестиционных проектов осуществляется с использованием фактически сложившихся и прогнозных индексов-дефляторов по строке «Инвестиции в основной капитал», определяемых Министерством экономического развития РФ, действующих на момент включения инвестиционного проекта в инвестиционную программу (публикуются на сайте: </t>
  </si>
  <si>
    <t xml:space="preserve">https://www.economy.gov.ru/). </t>
  </si>
  <si>
    <r>
      <t xml:space="preserve">МУП «Троицкая электросеть» изучив индексы-дефляторы Министерства экономического развития РФ (письмо № 32028-ПК/Д03и от 30.09.2020) и стоимость оборудования на розничном рынке (на момент формирования сметного расчета), проведения торгово-закупочных процедур (при реализации инвестиционных проектов) пришло к выводу о применении к стоимости оборудования индекса-дефлятора 1,0055. </t>
    </r>
    <r>
      <rPr>
        <u/>
        <sz val="12"/>
        <rFont val="Times New Roman"/>
        <family val="1"/>
        <charset val="204"/>
      </rPr>
      <t xml:space="preserve">Более низкий индекс-дефлятор позволит МУП «Троицкая электросеть» снизить инвестиционные затраты. </t>
    </r>
  </si>
  <si>
    <t>1.Мощность трансформаторной подстанции исправлена.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Расчет по укрупненным нормативам пересчитан.</t>
  </si>
  <si>
    <t>Замечание по размеру платы за технологическое присоединение принято, плата указана в соответствии с договором.</t>
  </si>
  <si>
    <t>Заявленная стоимость в соответствии с письмом 
№ ____ от 03.09.2021</t>
  </si>
  <si>
    <t>Замечания по заполнению форм раскрытия информации приняты, в доработанном проекте ИПР формы раскрытия информации заполнены с учетом замечаний.</t>
  </si>
  <si>
    <t>Номер группы инвестиционных проектов</t>
  </si>
  <si>
    <t xml:space="preserve">Замена силовых трансформаторов 1х0,63 МВА в ТП-513 для перевода сети с 6 на 10кВ. </t>
  </si>
  <si>
    <t>1.Сметная стоимость мероприятия определена с учетом замечаний, товарные накладные представлены предприятием письмом № 444 от 09.07.2021 г.  и в доработанном варианте ИПР накладные имеются.</t>
  </si>
  <si>
    <r>
      <t xml:space="preserve">1. </t>
    </r>
    <r>
      <rPr>
        <sz val="11"/>
        <rFont val="Times New Roman"/>
        <family val="1"/>
        <charset val="204"/>
      </rPr>
      <t xml:space="preserve">Сметная стоимость определена с учетом замечаний.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Порядок расчета учтенной стоимости панелей ЩО-70 (наименование и количество учтенных панелей) представлен в доработанном варианте ИПР, расчет выполнен на бланке товарной накладной.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</si>
  <si>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1.Сметная стоимость мероприятия определена с учетом замечаний, товарная накладная представлена предприятием письмом № 444 от 09.07.2021 г.  и в доработанном варианте ИПР накладная имеется.</t>
  </si>
  <si>
    <r>
      <t xml:space="preserve">1. </t>
    </r>
    <r>
      <rPr>
        <sz val="11"/>
        <rFont val="Times New Roman"/>
        <family val="1"/>
        <charset val="204"/>
      </rPr>
      <t xml:space="preserve">Сметная стоимость определена с учетом замечаний.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Техническое задание приведено в соответствии производственной необходимостью установления камеры серии КСО-298, в ранее представленном техническом задании допущена техническая ошибка (указаны камеры серии КСО-393). 
3.Представлены коммерческие  предложения ( три варианта). Расчет стоимости оборудования выполнен на бланке коммерческого предложения №18436 от 03.07.20.  
</t>
    </r>
  </si>
  <si>
    <t>1. Прайс-лист по стоимости трансформаторов прилагался, были представлены цены от 3-х производителей трансформаторов, что является коммерческим предложением  от 3-х поставщиков. Учитывая предложение экспертов предприятие принимает снижение стоимости мероприятия .
2. Для подтверждения наличия локального нормативного акта о включении трансформаторов в состав аварийного запаса (резерва) оборудования и материалов предприятие прилагает копию приказа от 06.06.2018 г. № 19/1.</t>
  </si>
  <si>
    <t>Сметная стоимость мероприятия пересчитана с учетом замечаний</t>
  </si>
  <si>
    <r>
      <t xml:space="preserve">1. Проект позволит приобрести грузовой автомобиль </t>
    </r>
    <r>
      <rPr>
        <b/>
        <u/>
        <sz val="10"/>
        <rFont val="Times New Roman"/>
        <family val="1"/>
        <charset val="204"/>
      </rPr>
      <t>(нет такого на предприятии)</t>
    </r>
    <r>
      <rPr>
        <sz val="10"/>
        <rFont val="Times New Roman"/>
        <family val="1"/>
        <charset val="204"/>
      </rPr>
      <t xml:space="preserve"> и соответственно перевозить на ремонтные и строительные работы негабаритный груз, плюс при закупке оборудования и материалов, выполнять их доставку до предприятия.                                                                    2. Для подтверждения стоимости автомобиля прилагались предложения от 3-х поставщиков:  ООО"Детали машин ГАЗ", ООО "ГАЗКОМТРАНС",  ПАО "Вымпел-Коммуникации".                    </t>
    </r>
  </si>
  <si>
    <t xml:space="preserve">1. Проект позволит заменить изношенный автомобиль, который  требует все больше и больше ремонта, автомобиль покупается взамен полностью с амортизированного автомобиля.                                                                                                                                                                                                                                                           2. Изношенному автомобильному парку предприятия требуется с каждым годом все больше и больше денежных средств на восстановление: так в 2020 году израсходовано денежных средств на восстановление автомобилей 167,6 тыс.рублей, а за 4 месяца 2021 года потрачено 82,9 тыс.рублей, за год ожидается 250 тыс.рублей, что за 49% превышает 2020 год.                                                                                                                                                                                            3. На грузо-пассажирском автомобиле можно вместе  с ремонтниками перевозить материалы и не задействовать при этом другой   автомобиль, что тоже создает экономию денежных средств (содержание водителя, ГСМ и т.д.).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Для подтверждения необходимости замены изношенного грузового автопарка прилагаются инвентарные карточки (форма ОС-6).                                                                                                                                                                                                                                                                             5. Для подтверждения стоимости автомобиля прилагались предложения от 3-х поставщиков:  ООО"Детали машин ГАЗ", ООО "ГАЗКОМТРАНС",  ПАО "Вымпел-Коммуникации".                                                                                                                                                                                                                                                    6. Аренда автомобиля (типового) очень затратная и экономически не выгодна для предприятия, расчет выполнен  в представленном технико-экономическом обосновании.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</si>
  <si>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1.Сметная стоимость мероприятия определена с учетом замечаний.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Прайс-лист прилагался один, но  в нем указаны коммерческие предложения от 3-х поставщиков.  Еще раз изучив рыночную стоимость оборудования предприятие принимает рекомендованную стоимость трансформатора от эксперта.                                                                                                              3.Представленная проектная документация содержит разделы по прокладке новых кабельных линий при переводе объектов м-на «А» с 6 кВ на 10 кВ ,  в связи с изменением точек присоединения фидеров на питающих центрах ПАО «Россети Московский регион», план по переводу нагрузок. Согласованный с Администрацией г.о.Троицк план предусматривает замену установленных на трансформаторных подстанциях трансформаторов с 6 кВ на 10 кВ.  
Работы по замене силовых трансформаторов в ТП, являющиеся частью работ по переводу сетей с 6 на 10кВ,  производятся по собственным разработкам, без привлечения специализированных проектных организаций. При этом выполнение требований нормативных документов, утвержденных после включения электроустановки в работу, является факультативным (т.е. необязательным). Составление акта-допуска органом государственного надзора на эти работы не требуется.
В связи с этим, проектная документация не содержит разделов по замене силовых трансформаторов при переводе подстанции на более высокий класс напряжения.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</si>
</sst>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4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27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0" fillId="0" borderId="0"/>
    <xf numFmtId="0" fontId="32" fillId="0" borderId="0"/>
    <xf numFmtId="0" fontId="32" fillId="0" borderId="0"/>
    <xf numFmtId="164" fontId="10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" fillId="0" borderId="0"/>
    <xf numFmtId="0" fontId="11" fillId="0" borderId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5" fillId="0" borderId="0"/>
    <xf numFmtId="0" fontId="5" fillId="0" borderId="0"/>
    <xf numFmtId="0" fontId="30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/>
    <xf numFmtId="0" fontId="11" fillId="0" borderId="0" xfId="0" applyFont="1"/>
    <xf numFmtId="0" fontId="11" fillId="0" borderId="0" xfId="0" applyFont="1" applyFill="1"/>
    <xf numFmtId="0" fontId="11" fillId="0" borderId="0" xfId="0" applyFont="1" applyFill="1"/>
    <xf numFmtId="0" fontId="11" fillId="0" borderId="0" xfId="0" applyFont="1" applyFill="1" applyBorder="1" applyAlignment="1"/>
    <xf numFmtId="0" fontId="12" fillId="0" borderId="0" xfId="0" applyFont="1"/>
    <xf numFmtId="0" fontId="11" fillId="0" borderId="0" xfId="0" applyFont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horizontal="right"/>
    </xf>
    <xf numFmtId="0" fontId="36" fillId="0" borderId="0" xfId="0" applyFont="1" applyFill="1"/>
    <xf numFmtId="0" fontId="38" fillId="0" borderId="0" xfId="0" applyFont="1" applyFill="1" applyAlignment="1">
      <alignment vertical="center"/>
    </xf>
    <xf numFmtId="0" fontId="40" fillId="0" borderId="0" xfId="0" applyFont="1"/>
    <xf numFmtId="49" fontId="41" fillId="0" borderId="12" xfId="54" applyNumberFormat="1" applyFont="1" applyFill="1" applyBorder="1" applyAlignment="1">
      <alignment horizontal="center" vertical="center"/>
    </xf>
    <xf numFmtId="0" fontId="40" fillId="0" borderId="10" xfId="54" applyFont="1" applyFill="1" applyBorder="1" applyAlignment="1">
      <alignment horizontal="left" vertical="center" wrapText="1"/>
    </xf>
    <xf numFmtId="168" fontId="40" fillId="0" borderId="10" xfId="54" applyNumberFormat="1" applyFont="1" applyFill="1" applyBorder="1" applyAlignment="1">
      <alignment horizontal="center" vertical="center"/>
    </xf>
    <xf numFmtId="10" fontId="40" fillId="0" borderId="10" xfId="54" applyNumberFormat="1" applyFont="1" applyFill="1" applyBorder="1" applyAlignment="1">
      <alignment horizontal="center" vertical="center"/>
    </xf>
    <xf numFmtId="168" fontId="39" fillId="0" borderId="10" xfId="54" applyNumberFormat="1" applyFont="1" applyFill="1" applyBorder="1" applyAlignment="1">
      <alignment horizontal="center" vertical="center"/>
    </xf>
    <xf numFmtId="10" fontId="39" fillId="0" borderId="10" xfId="54" applyNumberFormat="1" applyFont="1" applyFill="1" applyBorder="1" applyAlignment="1">
      <alignment horizontal="center" vertical="center"/>
    </xf>
    <xf numFmtId="0" fontId="39" fillId="0" borderId="0" xfId="0" applyFont="1" applyFill="1"/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39" fillId="0" borderId="14" xfId="0" applyFont="1" applyFill="1" applyBorder="1" applyAlignment="1">
      <alignment horizontal="center" vertical="center" wrapText="1"/>
    </xf>
    <xf numFmtId="10" fontId="39" fillId="0" borderId="14" xfId="54" applyNumberFormat="1" applyFont="1" applyFill="1" applyBorder="1" applyAlignment="1">
      <alignment horizontal="center" vertical="center"/>
    </xf>
    <xf numFmtId="49" fontId="39" fillId="0" borderId="12" xfId="54" applyNumberFormat="1" applyFont="1" applyFill="1" applyBorder="1" applyAlignment="1">
      <alignment horizontal="center" vertical="center"/>
    </xf>
    <xf numFmtId="49" fontId="40" fillId="0" borderId="12" xfId="54" applyNumberFormat="1" applyFont="1" applyFill="1" applyBorder="1" applyAlignment="1">
      <alignment horizontal="center" vertical="center"/>
    </xf>
    <xf numFmtId="49" fontId="39" fillId="0" borderId="13" xfId="54" applyNumberFormat="1" applyFont="1" applyFill="1" applyBorder="1" applyAlignment="1">
      <alignment horizontal="center" vertical="center"/>
    </xf>
    <xf numFmtId="0" fontId="39" fillId="0" borderId="14" xfId="37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167" fontId="39" fillId="0" borderId="11" xfId="0" applyNumberFormat="1" applyFont="1" applyFill="1" applyBorder="1" applyAlignment="1">
      <alignment horizontal="center" vertical="center" wrapText="1"/>
    </xf>
    <xf numFmtId="168" fontId="39" fillId="0" borderId="13" xfId="54" applyNumberFormat="1" applyFont="1" applyFill="1" applyBorder="1" applyAlignment="1">
      <alignment horizontal="center" vertical="center"/>
    </xf>
    <xf numFmtId="0" fontId="40" fillId="0" borderId="18" xfId="0" applyNumberFormat="1" applyFont="1" applyFill="1" applyBorder="1" applyAlignment="1">
      <alignment horizontal="center" vertical="center" wrapText="1"/>
    </xf>
    <xf numFmtId="0" fontId="40" fillId="0" borderId="17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167" fontId="40" fillId="0" borderId="18" xfId="0" applyNumberFormat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167" fontId="40" fillId="0" borderId="17" xfId="0" applyNumberFormat="1" applyFont="1" applyFill="1" applyBorder="1" applyAlignment="1">
      <alignment horizontal="center" vertical="center" wrapText="1"/>
    </xf>
    <xf numFmtId="0" fontId="39" fillId="0" borderId="18" xfId="0" applyNumberFormat="1" applyFont="1" applyFill="1" applyBorder="1" applyAlignment="1">
      <alignment horizontal="center" vertical="center" wrapText="1"/>
    </xf>
    <xf numFmtId="167" fontId="39" fillId="0" borderId="20" xfId="0" applyNumberFormat="1" applyFont="1" applyFill="1" applyBorder="1" applyAlignment="1">
      <alignment horizontal="center" vertical="center" wrapText="1"/>
    </xf>
    <xf numFmtId="0" fontId="39" fillId="0" borderId="17" xfId="0" applyNumberFormat="1" applyFont="1" applyFill="1" applyBorder="1" applyAlignment="1">
      <alignment horizontal="center" vertical="center" wrapText="1"/>
    </xf>
    <xf numFmtId="167" fontId="39" fillId="0" borderId="19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11" fillId="0" borderId="0" xfId="0" applyFont="1"/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7" fontId="39" fillId="0" borderId="18" xfId="0" applyNumberFormat="1" applyFont="1" applyFill="1" applyBorder="1" applyAlignment="1">
      <alignment horizontal="center" vertical="center" wrapText="1"/>
    </xf>
    <xf numFmtId="167" fontId="39" fillId="0" borderId="17" xfId="0" applyNumberFormat="1" applyFont="1" applyFill="1" applyBorder="1" applyAlignment="1">
      <alignment horizontal="center" vertical="center" wrapText="1"/>
    </xf>
    <xf numFmtId="49" fontId="39" fillId="0" borderId="12" xfId="5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/>
    <xf numFmtId="0" fontId="40" fillId="0" borderId="18" xfId="54" applyFont="1" applyFill="1" applyBorder="1" applyAlignment="1">
      <alignment horizontal="left" vertical="center"/>
    </xf>
    <xf numFmtId="0" fontId="39" fillId="0" borderId="18" xfId="54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/>
    </xf>
    <xf numFmtId="0" fontId="39" fillId="0" borderId="18" xfId="0" applyFont="1" applyBorder="1" applyAlignment="1">
      <alignment vertical="justify"/>
    </xf>
    <xf numFmtId="0" fontId="39" fillId="0" borderId="18" xfId="0" applyFont="1" applyBorder="1" applyAlignment="1">
      <alignment vertical="justify" wrapText="1"/>
    </xf>
    <xf numFmtId="0" fontId="39" fillId="0" borderId="20" xfId="0" applyFont="1" applyFill="1" applyBorder="1" applyAlignment="1">
      <alignment vertical="center" wrapText="1"/>
    </xf>
    <xf numFmtId="0" fontId="0" fillId="0" borderId="0" xfId="0" applyBorder="1"/>
    <xf numFmtId="167" fontId="0" fillId="0" borderId="0" xfId="0" applyNumberFormat="1" applyBorder="1" applyAlignment="1">
      <alignment vertical="center"/>
    </xf>
    <xf numFmtId="167" fontId="44" fillId="0" borderId="0" xfId="0" applyNumberFormat="1" applyFont="1" applyBorder="1" applyAlignment="1">
      <alignment vertical="center"/>
    </xf>
    <xf numFmtId="0" fontId="40" fillId="0" borderId="23" xfId="0" applyFont="1" applyBorder="1"/>
    <xf numFmtId="0" fontId="39" fillId="0" borderId="23" xfId="0" applyFont="1" applyFill="1" applyBorder="1" applyAlignment="1">
      <alignment vertical="center"/>
    </xf>
    <xf numFmtId="0" fontId="40" fillId="0" borderId="23" xfId="0" applyFont="1" applyFill="1" applyBorder="1"/>
    <xf numFmtId="167" fontId="39" fillId="0" borderId="23" xfId="271" applyNumberFormat="1" applyFont="1" applyFill="1" applyBorder="1" applyAlignment="1">
      <alignment horizontal="center" vertical="center" wrapText="1"/>
    </xf>
    <xf numFmtId="167" fontId="39" fillId="0" borderId="23" xfId="0" applyNumberFormat="1" applyFont="1" applyFill="1" applyBorder="1" applyAlignment="1">
      <alignment horizontal="center" vertical="center" wrapText="1"/>
    </xf>
    <xf numFmtId="0" fontId="39" fillId="0" borderId="23" xfId="0" applyNumberFormat="1" applyFont="1" applyFill="1" applyBorder="1" applyAlignment="1">
      <alignment horizontal="center" vertical="center" wrapText="1"/>
    </xf>
    <xf numFmtId="0" fontId="40" fillId="0" borderId="2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justify" wrapText="1"/>
    </xf>
    <xf numFmtId="167" fontId="39" fillId="0" borderId="23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167" fontId="39" fillId="0" borderId="18" xfId="0" applyNumberFormat="1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167" fontId="39" fillId="0" borderId="17" xfId="0" applyNumberFormat="1" applyFont="1" applyFill="1" applyBorder="1" applyAlignment="1">
      <alignment horizontal="center" vertical="center" wrapText="1"/>
    </xf>
    <xf numFmtId="168" fontId="39" fillId="0" borderId="15" xfId="54" applyNumberFormat="1" applyFont="1" applyFill="1" applyBorder="1" applyAlignment="1">
      <alignment horizontal="center" vertical="center"/>
    </xf>
    <xf numFmtId="168" fontId="39" fillId="0" borderId="16" xfId="54" applyNumberFormat="1" applyFont="1" applyFill="1" applyBorder="1" applyAlignment="1">
      <alignment horizontal="center" vertical="center"/>
    </xf>
    <xf numFmtId="10" fontId="39" fillId="0" borderId="15" xfId="54" applyNumberFormat="1" applyFont="1" applyFill="1" applyBorder="1" applyAlignment="1">
      <alignment horizontal="center" vertical="center"/>
    </xf>
    <xf numFmtId="10" fontId="39" fillId="0" borderId="16" xfId="54" applyNumberFormat="1" applyFont="1" applyFill="1" applyBorder="1" applyAlignment="1">
      <alignment horizontal="center" vertical="center"/>
    </xf>
    <xf numFmtId="0" fontId="11" fillId="0" borderId="0" xfId="272" applyFont="1" applyAlignment="1">
      <alignment horizontal="left" vertical="justify"/>
    </xf>
    <xf numFmtId="0" fontId="11" fillId="0" borderId="0" xfId="0" applyFont="1" applyAlignment="1">
      <alignment horizontal="left" vertical="justify"/>
    </xf>
    <xf numFmtId="0" fontId="46" fillId="0" borderId="0" xfId="272" applyFont="1" applyAlignment="1">
      <alignment horizontal="left" vertical="justify"/>
    </xf>
    <xf numFmtId="49" fontId="39" fillId="0" borderId="12" xfId="5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/>
    <xf numFmtId="0" fontId="11" fillId="0" borderId="0" xfId="0" applyFont="1" applyFill="1" applyAlignment="1">
      <alignment horizontal="left" wrapText="1"/>
    </xf>
  </cellXfs>
  <cellStyles count="273">
    <cellStyle name="20% — акцент1" xfId="1" builtinId="30" customBuiltin="1"/>
    <cellStyle name="20% - Акцент1 2" xfId="59"/>
    <cellStyle name="20% — акцент2" xfId="2" builtinId="34" customBuiltin="1"/>
    <cellStyle name="20% - Акцент2 2" xfId="60"/>
    <cellStyle name="20% — акцент3" xfId="3" builtinId="38" customBuiltin="1"/>
    <cellStyle name="20% - Акцент3 2" xfId="61"/>
    <cellStyle name="20% — акцент4" xfId="4" builtinId="42" customBuiltin="1"/>
    <cellStyle name="20% - Акцент4 2" xfId="62"/>
    <cellStyle name="20% — акцент5" xfId="5" builtinId="46" customBuiltin="1"/>
    <cellStyle name="20% - Акцент5 2" xfId="63"/>
    <cellStyle name="20% — акцент6" xfId="6" builtinId="50" customBuiltin="1"/>
    <cellStyle name="20% - Акцент6 2" xfId="64"/>
    <cellStyle name="40% — акцент1" xfId="7" builtinId="31" customBuiltin="1"/>
    <cellStyle name="40% - Акцент1 2" xfId="65"/>
    <cellStyle name="40% — акцент2" xfId="8" builtinId="35" customBuiltin="1"/>
    <cellStyle name="40% - Акцент2 2" xfId="66"/>
    <cellStyle name="40% — акцент3" xfId="9" builtinId="39" customBuiltin="1"/>
    <cellStyle name="40% - Акцент3 2" xfId="67"/>
    <cellStyle name="40% — акцент4" xfId="10" builtinId="43" customBuiltin="1"/>
    <cellStyle name="40% - Акцент4 2" xfId="68"/>
    <cellStyle name="40% — акцент5" xfId="11" builtinId="47" customBuiltin="1"/>
    <cellStyle name="40% - Акцент5 2" xfId="69"/>
    <cellStyle name="40% — акцент6" xfId="12" builtinId="51" customBuiltin="1"/>
    <cellStyle name="40% - Акцент6 2" xfId="70"/>
    <cellStyle name="60% — акцент1" xfId="13" builtinId="32" customBuiltin="1"/>
    <cellStyle name="60% - Акцент1 2" xfId="71"/>
    <cellStyle name="60% — акцент2" xfId="14" builtinId="36" customBuiltin="1"/>
    <cellStyle name="60% - Акцент2 2" xfId="72"/>
    <cellStyle name="60% — акцент3" xfId="15" builtinId="40" customBuiltin="1"/>
    <cellStyle name="60% - Акцент3 2" xfId="73"/>
    <cellStyle name="60% — акцент4" xfId="16" builtinId="44" customBuiltin="1"/>
    <cellStyle name="60% - Акцент4 2" xfId="74"/>
    <cellStyle name="60% — акцент5" xfId="17" builtinId="48" customBuiltin="1"/>
    <cellStyle name="60% - Акцент5 2" xfId="75"/>
    <cellStyle name="60% —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Гиперссылка" xfId="272" builtinId="8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6 2" xfId="107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" xfId="271" builtinId="3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FEB0B2"/>
      <color rgb="FFCCFFCC"/>
      <color rgb="FFDDF9FF"/>
      <color rgb="FFFFFFCC"/>
      <color rgb="FFC4E0F8"/>
      <color rgb="FFCC99FF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conomy.gov.ru/)." TargetMode="External"/><Relationship Id="rId1" Type="http://schemas.openxmlformats.org/officeDocument/2006/relationships/hyperlink" Target="https://www.economy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3"/>
  <sheetViews>
    <sheetView tabSelected="1" topLeftCell="D1" zoomScaleNormal="100" workbookViewId="0">
      <selection activeCell="J25" sqref="J25"/>
    </sheetView>
  </sheetViews>
  <sheetFormatPr defaultColWidth="9" defaultRowHeight="15.75" x14ac:dyDescent="0.25"/>
  <cols>
    <col min="1" max="1" width="9.875" style="1" customWidth="1"/>
    <col min="2" max="2" width="40.125" style="1" customWidth="1"/>
    <col min="3" max="5" width="14.625" style="1" customWidth="1"/>
    <col min="6" max="6" width="21.375" style="2" customWidth="1"/>
    <col min="7" max="7" width="21.375" style="3" customWidth="1"/>
    <col min="8" max="9" width="15.375" style="9" customWidth="1"/>
    <col min="10" max="10" width="103.125" style="9" customWidth="1"/>
    <col min="11" max="11" width="9.75" style="1" customWidth="1"/>
    <col min="12" max="12" width="7.625" customWidth="1"/>
    <col min="13" max="13" width="5.75" style="1" customWidth="1"/>
    <col min="14" max="16" width="9" style="1"/>
    <col min="17" max="17" width="13.25" style="1" customWidth="1"/>
    <col min="18" max="16384" width="9" style="1"/>
  </cols>
  <sheetData>
    <row r="1" spans="1:12" s="6" customFormat="1" x14ac:dyDescent="0.25">
      <c r="F1" s="3"/>
      <c r="G1" s="3"/>
      <c r="H1" s="7"/>
      <c r="I1" s="7"/>
      <c r="J1" s="8"/>
      <c r="L1"/>
    </row>
    <row r="2" spans="1:12" s="6" customFormat="1" x14ac:dyDescent="0.25">
      <c r="F2" s="3"/>
      <c r="G2" s="3"/>
      <c r="H2" s="7"/>
      <c r="I2" s="7"/>
      <c r="J2" s="7"/>
      <c r="L2"/>
    </row>
    <row r="3" spans="1:12" s="9" customFormat="1" ht="42.75" customHeight="1" x14ac:dyDescent="0.25">
      <c r="A3" s="80" t="s">
        <v>93</v>
      </c>
      <c r="B3" s="80"/>
      <c r="C3" s="80"/>
      <c r="D3" s="80"/>
      <c r="E3" s="80"/>
      <c r="F3" s="80"/>
      <c r="G3" s="80"/>
      <c r="H3" s="80"/>
      <c r="I3" s="80"/>
      <c r="J3" s="80"/>
      <c r="K3" s="10"/>
      <c r="L3"/>
    </row>
    <row r="4" spans="1:12" s="6" customFormat="1" x14ac:dyDescent="0.25">
      <c r="F4" s="3"/>
      <c r="G4" s="3"/>
      <c r="H4" s="9"/>
      <c r="I4" s="9"/>
      <c r="J4" s="9"/>
      <c r="L4"/>
    </row>
    <row r="5" spans="1:12" s="11" customFormat="1" ht="59.25" customHeight="1" x14ac:dyDescent="0.25">
      <c r="A5" s="81" t="s">
        <v>102</v>
      </c>
      <c r="B5" s="82" t="s">
        <v>0</v>
      </c>
      <c r="C5" s="82" t="s">
        <v>78</v>
      </c>
      <c r="D5" s="82" t="s">
        <v>1</v>
      </c>
      <c r="E5" s="82" t="s">
        <v>79</v>
      </c>
      <c r="F5" s="87" t="s">
        <v>94</v>
      </c>
      <c r="G5" s="87" t="s">
        <v>100</v>
      </c>
      <c r="H5" s="82" t="s">
        <v>88</v>
      </c>
      <c r="I5" s="82" t="s">
        <v>89</v>
      </c>
      <c r="J5" s="86" t="s">
        <v>81</v>
      </c>
      <c r="K5" s="71"/>
      <c r="L5" s="68"/>
    </row>
    <row r="6" spans="1:12" s="11" customFormat="1" ht="3" customHeight="1" x14ac:dyDescent="0.25">
      <c r="A6" s="81"/>
      <c r="B6" s="82"/>
      <c r="C6" s="82"/>
      <c r="D6" s="82"/>
      <c r="E6" s="82"/>
      <c r="F6" s="87"/>
      <c r="G6" s="87"/>
      <c r="H6" s="82"/>
      <c r="I6" s="82"/>
      <c r="J6" s="86"/>
      <c r="K6" s="71"/>
      <c r="L6" s="68"/>
    </row>
    <row r="7" spans="1:12" s="11" customFormat="1" ht="27.75" customHeight="1" x14ac:dyDescent="0.25">
      <c r="A7" s="81"/>
      <c r="B7" s="82"/>
      <c r="C7" s="82"/>
      <c r="D7" s="82"/>
      <c r="E7" s="83"/>
      <c r="F7" s="43" t="s">
        <v>80</v>
      </c>
      <c r="G7" s="45" t="s">
        <v>80</v>
      </c>
      <c r="H7" s="26" t="s">
        <v>80</v>
      </c>
      <c r="I7" s="26" t="s">
        <v>82</v>
      </c>
      <c r="J7" s="86"/>
      <c r="K7" s="71"/>
      <c r="L7" s="68"/>
    </row>
    <row r="8" spans="1:12" s="11" customFormat="1" ht="19.5" customHeight="1" x14ac:dyDescent="0.25">
      <c r="A8" s="20">
        <v>1</v>
      </c>
      <c r="B8" s="19">
        <v>2</v>
      </c>
      <c r="C8" s="19">
        <v>3</v>
      </c>
      <c r="D8" s="19">
        <v>4</v>
      </c>
      <c r="E8" s="19">
        <v>5</v>
      </c>
      <c r="F8" s="43">
        <v>6</v>
      </c>
      <c r="G8" s="45">
        <v>7</v>
      </c>
      <c r="H8" s="26">
        <v>8</v>
      </c>
      <c r="I8" s="26">
        <v>9</v>
      </c>
      <c r="J8" s="43">
        <v>10</v>
      </c>
      <c r="K8" s="71"/>
      <c r="L8" s="68"/>
    </row>
    <row r="9" spans="1:12" s="11" customFormat="1" ht="47.25" customHeight="1" x14ac:dyDescent="0.25">
      <c r="A9" s="12" t="s">
        <v>11</v>
      </c>
      <c r="B9" s="13" t="s">
        <v>12</v>
      </c>
      <c r="C9" s="19" t="s">
        <v>77</v>
      </c>
      <c r="D9" s="19" t="s">
        <v>10</v>
      </c>
      <c r="E9" s="19" t="s">
        <v>10</v>
      </c>
      <c r="F9" s="44">
        <f>SUM(F10:F12)</f>
        <v>69.015000000000001</v>
      </c>
      <c r="G9" s="42">
        <f>SUM(G10:G12)</f>
        <v>65.77600000000001</v>
      </c>
      <c r="H9" s="14">
        <f>G9-F9</f>
        <v>-3.2389999999999901</v>
      </c>
      <c r="I9" s="15">
        <f t="shared" ref="I9:I36" si="0">H9/G9</f>
        <v>-4.9242884942836136E-2</v>
      </c>
      <c r="J9" s="61" t="s">
        <v>83</v>
      </c>
      <c r="K9" s="71"/>
      <c r="L9" s="68"/>
    </row>
    <row r="10" spans="1:12" s="11" customFormat="1" ht="37.5" customHeight="1" x14ac:dyDescent="0.25">
      <c r="A10" s="12" t="s">
        <v>13</v>
      </c>
      <c r="B10" s="13" t="s">
        <v>14</v>
      </c>
      <c r="C10" s="19" t="s">
        <v>77</v>
      </c>
      <c r="D10" s="19" t="s">
        <v>10</v>
      </c>
      <c r="E10" s="19" t="s">
        <v>10</v>
      </c>
      <c r="F10" s="44">
        <f>F14</f>
        <v>33.972999999999999</v>
      </c>
      <c r="G10" s="45">
        <f>G14</f>
        <v>33.972999999999999</v>
      </c>
      <c r="H10" s="14">
        <f t="shared" ref="H10:H35" si="1">G10-F10</f>
        <v>0</v>
      </c>
      <c r="I10" s="15">
        <f t="shared" si="0"/>
        <v>0</v>
      </c>
      <c r="J10" s="61" t="s">
        <v>83</v>
      </c>
      <c r="K10" s="71"/>
      <c r="L10" s="68"/>
    </row>
    <row r="11" spans="1:12" s="11" customFormat="1" ht="42" customHeight="1" x14ac:dyDescent="0.25">
      <c r="A11" s="12" t="s">
        <v>85</v>
      </c>
      <c r="B11" s="13" t="s">
        <v>15</v>
      </c>
      <c r="C11" s="19" t="s">
        <v>77</v>
      </c>
      <c r="D11" s="19" t="s">
        <v>10</v>
      </c>
      <c r="E11" s="19" t="s">
        <v>10</v>
      </c>
      <c r="F11" s="44">
        <f>F19</f>
        <v>31.268000000000001</v>
      </c>
      <c r="G11" s="45">
        <f>G19</f>
        <v>28.156000000000002</v>
      </c>
      <c r="H11" s="14">
        <f t="shared" si="1"/>
        <v>-3.1119999999999983</v>
      </c>
      <c r="I11" s="15">
        <f t="shared" si="0"/>
        <v>-0.11052706350333848</v>
      </c>
      <c r="J11" s="61" t="s">
        <v>83</v>
      </c>
      <c r="K11" s="71"/>
      <c r="L11" s="68"/>
    </row>
    <row r="12" spans="1:12" s="11" customFormat="1" ht="48" customHeight="1" x14ac:dyDescent="0.25">
      <c r="A12" s="12" t="s">
        <v>29</v>
      </c>
      <c r="B12" s="13" t="s">
        <v>16</v>
      </c>
      <c r="C12" s="19" t="s">
        <v>77</v>
      </c>
      <c r="D12" s="19" t="s">
        <v>10</v>
      </c>
      <c r="E12" s="19" t="s">
        <v>10</v>
      </c>
      <c r="F12" s="44">
        <f>F38</f>
        <v>3.774</v>
      </c>
      <c r="G12" s="45">
        <f>G38</f>
        <v>3.6470000000000002</v>
      </c>
      <c r="H12" s="14">
        <f t="shared" si="1"/>
        <v>-0.12699999999999978</v>
      </c>
      <c r="I12" s="15">
        <f t="shared" si="0"/>
        <v>-3.4823142308746856E-2</v>
      </c>
      <c r="J12" s="61" t="s">
        <v>83</v>
      </c>
      <c r="K12" s="71"/>
      <c r="L12" s="68"/>
    </row>
    <row r="13" spans="1:12" s="11" customFormat="1" ht="48" customHeight="1" x14ac:dyDescent="0.25">
      <c r="A13" s="12" t="s">
        <v>2</v>
      </c>
      <c r="B13" s="13" t="s">
        <v>84</v>
      </c>
      <c r="C13" s="19" t="s">
        <v>77</v>
      </c>
      <c r="D13" s="19" t="s">
        <v>10</v>
      </c>
      <c r="E13" s="19" t="s">
        <v>10</v>
      </c>
      <c r="F13" s="44">
        <f>F9</f>
        <v>69.015000000000001</v>
      </c>
      <c r="G13" s="46">
        <f>G9</f>
        <v>65.77600000000001</v>
      </c>
      <c r="H13" s="14">
        <f t="shared" si="1"/>
        <v>-3.2389999999999901</v>
      </c>
      <c r="I13" s="15">
        <f t="shared" si="0"/>
        <v>-4.9242884942836136E-2</v>
      </c>
      <c r="J13" s="61" t="s">
        <v>83</v>
      </c>
      <c r="K13" s="71"/>
      <c r="L13" s="68"/>
    </row>
    <row r="14" spans="1:12" s="11" customFormat="1" ht="48" customHeight="1" x14ac:dyDescent="0.25">
      <c r="A14" s="12" t="s">
        <v>3</v>
      </c>
      <c r="B14" s="13" t="s">
        <v>21</v>
      </c>
      <c r="C14" s="19" t="s">
        <v>77</v>
      </c>
      <c r="D14" s="19" t="s">
        <v>10</v>
      </c>
      <c r="E14" s="19" t="s">
        <v>10</v>
      </c>
      <c r="F14" s="44">
        <f>F15</f>
        <v>33.972999999999999</v>
      </c>
      <c r="G14" s="46">
        <f>G15</f>
        <v>33.972999999999999</v>
      </c>
      <c r="H14" s="14">
        <f t="shared" si="1"/>
        <v>0</v>
      </c>
      <c r="I14" s="15">
        <f t="shared" si="0"/>
        <v>0</v>
      </c>
      <c r="J14" s="61" t="s">
        <v>83</v>
      </c>
      <c r="K14" s="71"/>
      <c r="L14" s="68"/>
    </row>
    <row r="15" spans="1:12" s="11" customFormat="1" ht="48" customHeight="1" x14ac:dyDescent="0.25">
      <c r="A15" s="12" t="s">
        <v>5</v>
      </c>
      <c r="B15" s="13" t="s">
        <v>17</v>
      </c>
      <c r="C15" s="19" t="s">
        <v>77</v>
      </c>
      <c r="D15" s="19" t="s">
        <v>10</v>
      </c>
      <c r="E15" s="19" t="s">
        <v>10</v>
      </c>
      <c r="F15" s="44">
        <f>SUM(F16)</f>
        <v>33.972999999999999</v>
      </c>
      <c r="G15" s="46">
        <f>SUM(G16)</f>
        <v>33.972999999999999</v>
      </c>
      <c r="H15" s="14">
        <f t="shared" si="1"/>
        <v>0</v>
      </c>
      <c r="I15" s="15">
        <f t="shared" si="0"/>
        <v>0</v>
      </c>
      <c r="J15" s="61" t="s">
        <v>83</v>
      </c>
      <c r="K15" s="71"/>
      <c r="L15" s="68"/>
    </row>
    <row r="16" spans="1:12" s="11" customFormat="1" ht="65.25" customHeight="1" x14ac:dyDescent="0.25">
      <c r="A16" s="12" t="s">
        <v>7</v>
      </c>
      <c r="B16" s="13" t="s">
        <v>18</v>
      </c>
      <c r="C16" s="19" t="s">
        <v>77</v>
      </c>
      <c r="D16" s="19" t="s">
        <v>10</v>
      </c>
      <c r="E16" s="19" t="s">
        <v>10</v>
      </c>
      <c r="F16" s="41">
        <f>SUM(F17:F18)</f>
        <v>33.972999999999999</v>
      </c>
      <c r="G16" s="42">
        <f>SUM(G17:G18)</f>
        <v>33.972999999999999</v>
      </c>
      <c r="H16" s="14">
        <f t="shared" si="1"/>
        <v>0</v>
      </c>
      <c r="I16" s="15">
        <f t="shared" si="0"/>
        <v>0</v>
      </c>
      <c r="J16" s="61" t="s">
        <v>83</v>
      </c>
      <c r="K16" s="71"/>
      <c r="L16" s="68"/>
    </row>
    <row r="17" spans="1:14" s="18" customFormat="1" ht="57.75" customHeight="1" x14ac:dyDescent="0.25">
      <c r="A17" s="32" t="s">
        <v>22</v>
      </c>
      <c r="B17" s="27" t="s">
        <v>48</v>
      </c>
      <c r="C17" s="28" t="s">
        <v>46</v>
      </c>
      <c r="D17" s="28">
        <v>2021</v>
      </c>
      <c r="E17" s="28">
        <v>2021</v>
      </c>
      <c r="F17" s="25">
        <v>8.5210000000000008</v>
      </c>
      <c r="G17" s="25">
        <v>8.5210000000000008</v>
      </c>
      <c r="H17" s="14">
        <f t="shared" si="1"/>
        <v>0</v>
      </c>
      <c r="I17" s="17">
        <f t="shared" si="0"/>
        <v>0</v>
      </c>
      <c r="J17" s="62" t="s">
        <v>99</v>
      </c>
      <c r="K17" s="72"/>
      <c r="L17" s="68"/>
    </row>
    <row r="18" spans="1:14" s="18" customFormat="1" ht="51.75" customHeight="1" x14ac:dyDescent="0.25">
      <c r="A18" s="32" t="s">
        <v>23</v>
      </c>
      <c r="B18" s="27" t="s">
        <v>47</v>
      </c>
      <c r="C18" s="28" t="s">
        <v>67</v>
      </c>
      <c r="D18" s="28">
        <v>2022</v>
      </c>
      <c r="E18" s="28">
        <v>2022</v>
      </c>
      <c r="F18" s="25">
        <v>25.452000000000002</v>
      </c>
      <c r="G18" s="25">
        <v>25.452000000000002</v>
      </c>
      <c r="H18" s="14">
        <f t="shared" si="1"/>
        <v>0</v>
      </c>
      <c r="I18" s="17">
        <f t="shared" si="0"/>
        <v>0</v>
      </c>
      <c r="J18" s="62" t="s">
        <v>98</v>
      </c>
      <c r="K18" s="72"/>
      <c r="L18" s="68"/>
    </row>
    <row r="19" spans="1:14" s="29" customFormat="1" ht="30" customHeight="1" x14ac:dyDescent="0.25">
      <c r="A19" s="33" t="s">
        <v>4</v>
      </c>
      <c r="B19" s="13" t="s">
        <v>19</v>
      </c>
      <c r="C19" s="26" t="s">
        <v>77</v>
      </c>
      <c r="D19" s="26" t="s">
        <v>10</v>
      </c>
      <c r="E19" s="26" t="s">
        <v>10</v>
      </c>
      <c r="F19" s="41">
        <f>F20</f>
        <v>31.268000000000001</v>
      </c>
      <c r="G19" s="42">
        <f>G20</f>
        <v>28.156000000000002</v>
      </c>
      <c r="H19" s="14">
        <f t="shared" si="1"/>
        <v>-3.1119999999999983</v>
      </c>
      <c r="I19" s="15">
        <f t="shared" si="0"/>
        <v>-0.11052706350333848</v>
      </c>
      <c r="J19" s="61" t="s">
        <v>83</v>
      </c>
      <c r="K19" s="73"/>
      <c r="L19" s="68"/>
    </row>
    <row r="20" spans="1:14" s="29" customFormat="1" ht="63.75" customHeight="1" x14ac:dyDescent="0.25">
      <c r="A20" s="33" t="s">
        <v>6</v>
      </c>
      <c r="B20" s="13" t="s">
        <v>24</v>
      </c>
      <c r="C20" s="36" t="s">
        <v>77</v>
      </c>
      <c r="D20" s="36" t="s">
        <v>10</v>
      </c>
      <c r="E20" s="36" t="s">
        <v>10</v>
      </c>
      <c r="F20" s="41">
        <f>F21+F35</f>
        <v>31.268000000000001</v>
      </c>
      <c r="G20" s="42">
        <f>G21+G35</f>
        <v>28.156000000000002</v>
      </c>
      <c r="H20" s="14">
        <f t="shared" si="1"/>
        <v>-3.1119999999999983</v>
      </c>
      <c r="I20" s="15">
        <f t="shared" si="0"/>
        <v>-0.11052706350333848</v>
      </c>
      <c r="J20" s="61" t="s">
        <v>83</v>
      </c>
      <c r="K20" s="73"/>
      <c r="L20" s="68"/>
    </row>
    <row r="21" spans="1:14" s="29" customFormat="1" ht="33.75" customHeight="1" x14ac:dyDescent="0.25">
      <c r="A21" s="33" t="s">
        <v>8</v>
      </c>
      <c r="B21" s="13" t="s">
        <v>25</v>
      </c>
      <c r="C21" s="36" t="s">
        <v>77</v>
      </c>
      <c r="D21" s="36" t="s">
        <v>10</v>
      </c>
      <c r="E21" s="36" t="s">
        <v>10</v>
      </c>
      <c r="F21" s="41">
        <f>SUM(F22:F33)</f>
        <v>30.963000000000001</v>
      </c>
      <c r="G21" s="42">
        <f>SUM(G22:G33)</f>
        <v>27.868000000000002</v>
      </c>
      <c r="H21" s="14">
        <f t="shared" si="1"/>
        <v>-3.0949999999999989</v>
      </c>
      <c r="I21" s="15">
        <f t="shared" si="0"/>
        <v>-0.11105927946031285</v>
      </c>
      <c r="J21" s="61" t="s">
        <v>83</v>
      </c>
      <c r="K21" s="73"/>
      <c r="L21" s="68"/>
    </row>
    <row r="22" spans="1:14" s="18" customFormat="1" ht="60.75" customHeight="1" x14ac:dyDescent="0.2">
      <c r="A22" s="58" t="s">
        <v>27</v>
      </c>
      <c r="B22" s="53" t="s">
        <v>49</v>
      </c>
      <c r="C22" s="54" t="s">
        <v>50</v>
      </c>
      <c r="D22" s="54">
        <v>2021</v>
      </c>
      <c r="E22" s="54">
        <v>2021</v>
      </c>
      <c r="F22" s="25">
        <v>3.5979999999999999</v>
      </c>
      <c r="G22" s="25">
        <v>3.1749999999999998</v>
      </c>
      <c r="H22" s="16">
        <f t="shared" si="1"/>
        <v>-0.42300000000000004</v>
      </c>
      <c r="I22" s="17">
        <f t="shared" si="0"/>
        <v>-0.13322834645669293</v>
      </c>
      <c r="J22" s="63" t="s">
        <v>104</v>
      </c>
      <c r="K22" s="74"/>
      <c r="L22" s="69"/>
      <c r="M22" s="38"/>
      <c r="N22" s="38"/>
    </row>
    <row r="23" spans="1:14" s="18" customFormat="1" ht="68.25" customHeight="1" x14ac:dyDescent="0.2">
      <c r="A23" s="58" t="s">
        <v>28</v>
      </c>
      <c r="B23" s="53" t="s">
        <v>51</v>
      </c>
      <c r="C23" s="54" t="s">
        <v>52</v>
      </c>
      <c r="D23" s="54">
        <v>2021</v>
      </c>
      <c r="E23" s="54">
        <v>2021</v>
      </c>
      <c r="F23" s="25">
        <v>3.593</v>
      </c>
      <c r="G23" s="25">
        <v>3.2250000000000001</v>
      </c>
      <c r="H23" s="16">
        <f t="shared" si="1"/>
        <v>-0.36799999999999988</v>
      </c>
      <c r="I23" s="17">
        <f t="shared" si="0"/>
        <v>-0.11410852713178291</v>
      </c>
      <c r="J23" s="63" t="s">
        <v>104</v>
      </c>
      <c r="K23" s="75"/>
      <c r="L23" s="69"/>
      <c r="M23" s="38"/>
      <c r="N23" s="38"/>
    </row>
    <row r="24" spans="1:14" s="18" customFormat="1" ht="194.25" customHeight="1" x14ac:dyDescent="0.2">
      <c r="A24" s="58" t="s">
        <v>33</v>
      </c>
      <c r="B24" s="53" t="s">
        <v>53</v>
      </c>
      <c r="C24" s="54" t="s">
        <v>54</v>
      </c>
      <c r="D24" s="54">
        <v>2021</v>
      </c>
      <c r="E24" s="54">
        <v>2021</v>
      </c>
      <c r="F24" s="25">
        <v>0.871</v>
      </c>
      <c r="G24" s="25">
        <v>0.57299999999999995</v>
      </c>
      <c r="H24" s="16">
        <f t="shared" si="1"/>
        <v>-0.29800000000000004</v>
      </c>
      <c r="I24" s="17">
        <f t="shared" si="0"/>
        <v>-0.52006980802792335</v>
      </c>
      <c r="J24" s="63" t="s">
        <v>112</v>
      </c>
      <c r="K24" s="75"/>
      <c r="L24" s="69"/>
      <c r="M24" s="38"/>
    </row>
    <row r="25" spans="1:14" s="18" customFormat="1" ht="199.5" customHeight="1" x14ac:dyDescent="0.2">
      <c r="A25" s="58" t="s">
        <v>34</v>
      </c>
      <c r="B25" s="53" t="s">
        <v>55</v>
      </c>
      <c r="C25" s="54" t="s">
        <v>56</v>
      </c>
      <c r="D25" s="54">
        <v>2021</v>
      </c>
      <c r="E25" s="54">
        <v>2021</v>
      </c>
      <c r="F25" s="25">
        <v>0.435</v>
      </c>
      <c r="G25" s="25">
        <v>0.36199999999999999</v>
      </c>
      <c r="H25" s="16">
        <f t="shared" si="1"/>
        <v>-7.3000000000000009E-2</v>
      </c>
      <c r="I25" s="17">
        <f t="shared" si="0"/>
        <v>-0.20165745856353595</v>
      </c>
      <c r="J25" s="63" t="s">
        <v>112</v>
      </c>
      <c r="K25" s="76"/>
      <c r="L25" s="69"/>
      <c r="M25" s="38"/>
    </row>
    <row r="26" spans="1:14" s="18" customFormat="1" ht="195" customHeight="1" x14ac:dyDescent="0.2">
      <c r="A26" s="58" t="s">
        <v>36</v>
      </c>
      <c r="B26" s="53" t="s">
        <v>103</v>
      </c>
      <c r="C26" s="54" t="s">
        <v>57</v>
      </c>
      <c r="D26" s="54">
        <v>2021</v>
      </c>
      <c r="E26" s="54">
        <v>2021</v>
      </c>
      <c r="F26" s="25">
        <v>1.089</v>
      </c>
      <c r="G26" s="25">
        <v>0.57299999999999995</v>
      </c>
      <c r="H26" s="16">
        <f t="shared" si="1"/>
        <v>-0.51600000000000001</v>
      </c>
      <c r="I26" s="17">
        <f t="shared" si="0"/>
        <v>-0.90052356020942415</v>
      </c>
      <c r="J26" s="63" t="s">
        <v>112</v>
      </c>
      <c r="K26" s="76"/>
      <c r="L26" s="69"/>
      <c r="M26" s="38"/>
    </row>
    <row r="27" spans="1:14" s="18" customFormat="1" ht="82.5" customHeight="1" x14ac:dyDescent="0.2">
      <c r="A27" s="58" t="s">
        <v>37</v>
      </c>
      <c r="B27" s="53" t="s">
        <v>90</v>
      </c>
      <c r="C27" s="54" t="s">
        <v>68</v>
      </c>
      <c r="D27" s="54">
        <v>2022</v>
      </c>
      <c r="E27" s="54">
        <v>2022</v>
      </c>
      <c r="F27" s="25">
        <v>0.91400000000000003</v>
      </c>
      <c r="G27" s="25">
        <v>0.876</v>
      </c>
      <c r="H27" s="16">
        <f t="shared" si="1"/>
        <v>-3.8000000000000034E-2</v>
      </c>
      <c r="I27" s="17">
        <f t="shared" si="0"/>
        <v>-4.3378995433789994E-2</v>
      </c>
      <c r="J27" s="63" t="s">
        <v>105</v>
      </c>
      <c r="K27" s="75"/>
      <c r="L27" s="69"/>
      <c r="M27" s="38"/>
    </row>
    <row r="28" spans="1:14" s="18" customFormat="1" ht="81" customHeight="1" x14ac:dyDescent="0.2">
      <c r="A28" s="58" t="s">
        <v>38</v>
      </c>
      <c r="B28" s="53" t="s">
        <v>58</v>
      </c>
      <c r="C28" s="54" t="s">
        <v>69</v>
      </c>
      <c r="D28" s="54">
        <v>2022</v>
      </c>
      <c r="E28" s="54">
        <v>2022</v>
      </c>
      <c r="F28" s="25">
        <v>1.4970000000000001</v>
      </c>
      <c r="G28" s="25">
        <v>1.446</v>
      </c>
      <c r="H28" s="16">
        <f t="shared" si="1"/>
        <v>-5.1000000000000156E-2</v>
      </c>
      <c r="I28" s="17">
        <f t="shared" si="0"/>
        <v>-3.5269709543568575E-2</v>
      </c>
      <c r="J28" s="63" t="s">
        <v>106</v>
      </c>
      <c r="K28" s="76"/>
      <c r="L28" s="69"/>
      <c r="M28" s="38"/>
    </row>
    <row r="29" spans="1:14" s="18" customFormat="1" ht="47.25" customHeight="1" x14ac:dyDescent="0.2">
      <c r="A29" s="58" t="s">
        <v>39</v>
      </c>
      <c r="B29" s="53" t="s">
        <v>59</v>
      </c>
      <c r="C29" s="54" t="s">
        <v>70</v>
      </c>
      <c r="D29" s="54">
        <v>2023</v>
      </c>
      <c r="E29" s="54">
        <v>2023</v>
      </c>
      <c r="F29" s="25">
        <v>2.5510000000000002</v>
      </c>
      <c r="G29" s="25">
        <v>2.4830000000000001</v>
      </c>
      <c r="H29" s="16">
        <f t="shared" si="1"/>
        <v>-6.800000000000006E-2</v>
      </c>
      <c r="I29" s="17">
        <f t="shared" si="0"/>
        <v>-2.7386226339105944E-2</v>
      </c>
      <c r="J29" s="63" t="s">
        <v>104</v>
      </c>
      <c r="K29" s="76"/>
      <c r="L29" s="69"/>
      <c r="M29" s="38"/>
    </row>
    <row r="30" spans="1:14" s="18" customFormat="1" ht="63.75" customHeight="1" x14ac:dyDescent="0.2">
      <c r="A30" s="58" t="s">
        <v>40</v>
      </c>
      <c r="B30" s="53" t="s">
        <v>60</v>
      </c>
      <c r="C30" s="54" t="s">
        <v>71</v>
      </c>
      <c r="D30" s="54">
        <v>2023</v>
      </c>
      <c r="E30" s="54">
        <v>2023</v>
      </c>
      <c r="F30" s="25">
        <v>2.8820000000000001</v>
      </c>
      <c r="G30" s="25">
        <v>2.831</v>
      </c>
      <c r="H30" s="16">
        <f t="shared" si="1"/>
        <v>-5.1000000000000156E-2</v>
      </c>
      <c r="I30" s="17">
        <f t="shared" si="0"/>
        <v>-1.801483574708589E-2</v>
      </c>
      <c r="J30" s="63" t="s">
        <v>104</v>
      </c>
      <c r="K30" s="76"/>
      <c r="L30" s="69"/>
      <c r="M30" s="38"/>
    </row>
    <row r="31" spans="1:14" s="18" customFormat="1" ht="64.5" customHeight="1" x14ac:dyDescent="0.2">
      <c r="A31" s="58" t="s">
        <v>43</v>
      </c>
      <c r="B31" s="53" t="s">
        <v>87</v>
      </c>
      <c r="C31" s="54" t="s">
        <v>72</v>
      </c>
      <c r="D31" s="54">
        <v>2023</v>
      </c>
      <c r="E31" s="54">
        <v>2023</v>
      </c>
      <c r="F31" s="25">
        <v>2.379</v>
      </c>
      <c r="G31" s="25">
        <v>2.3199999999999998</v>
      </c>
      <c r="H31" s="16">
        <f t="shared" si="1"/>
        <v>-5.9000000000000163E-2</v>
      </c>
      <c r="I31" s="17">
        <f t="shared" si="0"/>
        <v>-2.5431034482758692E-2</v>
      </c>
      <c r="J31" s="63" t="s">
        <v>104</v>
      </c>
      <c r="K31" s="75"/>
      <c r="L31" s="69"/>
      <c r="M31" s="38"/>
    </row>
    <row r="32" spans="1:14" s="18" customFormat="1" ht="120" customHeight="1" x14ac:dyDescent="0.2">
      <c r="A32" s="58" t="s">
        <v>61</v>
      </c>
      <c r="B32" s="53" t="s">
        <v>62</v>
      </c>
      <c r="C32" s="54" t="s">
        <v>73</v>
      </c>
      <c r="D32" s="54">
        <v>2024</v>
      </c>
      <c r="E32" s="54">
        <v>2024</v>
      </c>
      <c r="F32" s="39">
        <v>10.36</v>
      </c>
      <c r="G32" s="39">
        <v>9.2409999999999997</v>
      </c>
      <c r="H32" s="16">
        <f t="shared" si="1"/>
        <v>-1.1189999999999998</v>
      </c>
      <c r="I32" s="17">
        <f t="shared" si="0"/>
        <v>-0.12109079103993073</v>
      </c>
      <c r="J32" s="63" t="s">
        <v>107</v>
      </c>
      <c r="K32" s="76"/>
      <c r="L32" s="69"/>
      <c r="M32" s="38"/>
    </row>
    <row r="33" spans="1:17" s="18" customFormat="1" ht="59.25" customHeight="1" x14ac:dyDescent="0.2">
      <c r="A33" s="58" t="s">
        <v>63</v>
      </c>
      <c r="B33" s="53" t="s">
        <v>64</v>
      </c>
      <c r="C33" s="54" t="s">
        <v>74</v>
      </c>
      <c r="D33" s="54">
        <v>2024</v>
      </c>
      <c r="E33" s="54">
        <v>2024</v>
      </c>
      <c r="F33" s="25">
        <v>0.79400000000000004</v>
      </c>
      <c r="G33" s="25">
        <v>0.76300000000000001</v>
      </c>
      <c r="H33" s="16">
        <f t="shared" si="1"/>
        <v>-3.1000000000000028E-2</v>
      </c>
      <c r="I33" s="17">
        <f t="shared" si="0"/>
        <v>-4.0629095674967274E-2</v>
      </c>
      <c r="J33" s="63" t="s">
        <v>106</v>
      </c>
      <c r="K33" s="76"/>
      <c r="L33" s="69"/>
      <c r="M33" s="38"/>
    </row>
    <row r="34" spans="1:17" s="29" customFormat="1" ht="60.75" customHeight="1" x14ac:dyDescent="0.2">
      <c r="A34" s="33" t="s">
        <v>86</v>
      </c>
      <c r="B34" s="13" t="s">
        <v>42</v>
      </c>
      <c r="C34" s="55" t="s">
        <v>77</v>
      </c>
      <c r="D34" s="55" t="s">
        <v>10</v>
      </c>
      <c r="E34" s="55" t="s">
        <v>10</v>
      </c>
      <c r="F34" s="44">
        <f t="shared" ref="F34:G35" si="2">F35</f>
        <v>0.30499999999999999</v>
      </c>
      <c r="G34" s="46">
        <f t="shared" si="2"/>
        <v>0.28799999999999998</v>
      </c>
      <c r="H34" s="14">
        <f t="shared" si="1"/>
        <v>-1.7000000000000015E-2</v>
      </c>
      <c r="I34" s="15">
        <f t="shared" si="0"/>
        <v>-5.9027777777777832E-2</v>
      </c>
      <c r="J34" s="64" t="s">
        <v>83</v>
      </c>
      <c r="K34" s="77"/>
      <c r="L34" s="69"/>
      <c r="M34" s="38"/>
    </row>
    <row r="35" spans="1:17" s="29" customFormat="1" ht="34.5" customHeight="1" x14ac:dyDescent="0.2">
      <c r="A35" s="33" t="s">
        <v>9</v>
      </c>
      <c r="B35" s="13" t="s">
        <v>26</v>
      </c>
      <c r="C35" s="55" t="s">
        <v>77</v>
      </c>
      <c r="D35" s="55" t="s">
        <v>10</v>
      </c>
      <c r="E35" s="55" t="s">
        <v>10</v>
      </c>
      <c r="F35" s="44">
        <f t="shared" si="2"/>
        <v>0.30499999999999999</v>
      </c>
      <c r="G35" s="46">
        <f t="shared" si="2"/>
        <v>0.28799999999999998</v>
      </c>
      <c r="H35" s="14">
        <f t="shared" si="1"/>
        <v>-1.7000000000000015E-2</v>
      </c>
      <c r="I35" s="15">
        <f t="shared" si="0"/>
        <v>-5.9027777777777832E-2</v>
      </c>
      <c r="J35" s="64" t="s">
        <v>83</v>
      </c>
      <c r="K35" s="77"/>
      <c r="L35" s="69"/>
      <c r="M35" s="38"/>
    </row>
    <row r="36" spans="1:17" s="18" customFormat="1" ht="41.25" customHeight="1" x14ac:dyDescent="0.2">
      <c r="A36" s="99" t="s">
        <v>41</v>
      </c>
      <c r="B36" s="78" t="s">
        <v>65</v>
      </c>
      <c r="C36" s="79" t="s">
        <v>66</v>
      </c>
      <c r="D36" s="79">
        <v>2021</v>
      </c>
      <c r="E36" s="79">
        <v>2021</v>
      </c>
      <c r="F36" s="88">
        <v>0.30499999999999999</v>
      </c>
      <c r="G36" s="91">
        <v>0.28799999999999998</v>
      </c>
      <c r="H36" s="92">
        <f>G36-F36</f>
        <v>-1.7000000000000015E-2</v>
      </c>
      <c r="I36" s="94">
        <f t="shared" si="0"/>
        <v>-5.9027777777777832E-2</v>
      </c>
      <c r="J36" s="89" t="s">
        <v>109</v>
      </c>
      <c r="K36" s="85"/>
      <c r="L36" s="69"/>
      <c r="M36" s="38"/>
      <c r="O36" s="37"/>
      <c r="P36" s="37"/>
      <c r="Q36" s="37"/>
    </row>
    <row r="37" spans="1:17" s="18" customFormat="1" ht="24.75" customHeight="1" x14ac:dyDescent="0.2">
      <c r="A37" s="99"/>
      <c r="B37" s="78"/>
      <c r="C37" s="79"/>
      <c r="D37" s="79"/>
      <c r="E37" s="79"/>
      <c r="F37" s="88"/>
      <c r="G37" s="91"/>
      <c r="H37" s="93"/>
      <c r="I37" s="95"/>
      <c r="J37" s="90"/>
      <c r="K37" s="85"/>
      <c r="L37" s="70"/>
      <c r="M37" s="51"/>
      <c r="N37" s="37"/>
      <c r="O37" s="37"/>
      <c r="P37" s="37"/>
      <c r="Q37" s="37"/>
    </row>
    <row r="38" spans="1:17" s="29" customFormat="1" ht="33" customHeight="1" x14ac:dyDescent="0.2">
      <c r="A38" s="33" t="s">
        <v>30</v>
      </c>
      <c r="B38" s="13" t="s">
        <v>20</v>
      </c>
      <c r="C38" s="55" t="s">
        <v>77</v>
      </c>
      <c r="D38" s="55" t="s">
        <v>10</v>
      </c>
      <c r="E38" s="55" t="s">
        <v>10</v>
      </c>
      <c r="F38" s="41">
        <f>SUM(F39:F41)</f>
        <v>3.774</v>
      </c>
      <c r="G38" s="42">
        <f>SUM(G39:G41)</f>
        <v>3.6470000000000002</v>
      </c>
      <c r="H38" s="14">
        <f>G38-F38</f>
        <v>-0.12699999999999978</v>
      </c>
      <c r="I38" s="15">
        <f>H38/G38</f>
        <v>-3.4823142308746856E-2</v>
      </c>
      <c r="J38" s="64" t="s">
        <v>83</v>
      </c>
      <c r="K38" s="77"/>
      <c r="L38" s="69"/>
      <c r="M38" s="38"/>
    </row>
    <row r="39" spans="1:17" s="18" customFormat="1" ht="78" customHeight="1" x14ac:dyDescent="0.2">
      <c r="A39" s="58" t="s">
        <v>31</v>
      </c>
      <c r="B39" s="53" t="s">
        <v>91</v>
      </c>
      <c r="C39" s="54" t="s">
        <v>75</v>
      </c>
      <c r="D39" s="54">
        <v>2023</v>
      </c>
      <c r="E39" s="54">
        <v>2023</v>
      </c>
      <c r="F39" s="47">
        <v>1.456</v>
      </c>
      <c r="G39" s="49">
        <v>1.456</v>
      </c>
      <c r="H39" s="16">
        <f>G39-F39</f>
        <v>0</v>
      </c>
      <c r="I39" s="17">
        <f>H39/G39</f>
        <v>0</v>
      </c>
      <c r="J39" s="65" t="s">
        <v>110</v>
      </c>
      <c r="K39" s="76"/>
      <c r="L39" s="69"/>
      <c r="M39" s="38"/>
    </row>
    <row r="40" spans="1:17" s="18" customFormat="1" ht="185.25" customHeight="1" x14ac:dyDescent="0.2">
      <c r="A40" s="58" t="s">
        <v>32</v>
      </c>
      <c r="B40" s="53" t="s">
        <v>92</v>
      </c>
      <c r="C40" s="54" t="s">
        <v>76</v>
      </c>
      <c r="D40" s="54">
        <v>2024</v>
      </c>
      <c r="E40" s="54">
        <v>2024</v>
      </c>
      <c r="F40" s="56">
        <v>1.5680000000000001</v>
      </c>
      <c r="G40" s="57">
        <v>1.5680000000000001</v>
      </c>
      <c r="H40" s="16">
        <f>G40-F40</f>
        <v>0</v>
      </c>
      <c r="I40" s="17">
        <f>H40/G40</f>
        <v>0</v>
      </c>
      <c r="J40" s="66" t="s">
        <v>111</v>
      </c>
      <c r="K40" s="75"/>
      <c r="L40" s="69"/>
      <c r="M40" s="38"/>
    </row>
    <row r="41" spans="1:17" s="18" customFormat="1" ht="96" customHeight="1" thickBot="1" x14ac:dyDescent="0.25">
      <c r="A41" s="34" t="s">
        <v>35</v>
      </c>
      <c r="B41" s="35" t="s">
        <v>44</v>
      </c>
      <c r="C41" s="30" t="s">
        <v>45</v>
      </c>
      <c r="D41" s="30">
        <v>2021</v>
      </c>
      <c r="E41" s="30">
        <v>2021</v>
      </c>
      <c r="F41" s="48">
        <v>0.75</v>
      </c>
      <c r="G41" s="50">
        <v>0.623</v>
      </c>
      <c r="H41" s="40">
        <f>G41-F41</f>
        <v>-0.127</v>
      </c>
      <c r="I41" s="31">
        <f>H41/G41</f>
        <v>-0.20385232744783308</v>
      </c>
      <c r="J41" s="67" t="s">
        <v>108</v>
      </c>
      <c r="K41" s="75"/>
      <c r="L41" s="69"/>
      <c r="M41" s="38"/>
    </row>
    <row r="42" spans="1:17" x14ac:dyDescent="0.25">
      <c r="A42" s="60"/>
      <c r="B42" s="5"/>
      <c r="C42" s="60"/>
      <c r="D42" s="60"/>
      <c r="E42" s="60"/>
      <c r="F42" s="3"/>
    </row>
    <row r="43" spans="1:17" ht="40.5" customHeight="1" x14ac:dyDescent="0.25">
      <c r="A43" s="96" t="s">
        <v>95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7" s="52" customFormat="1" ht="21" customHeight="1" x14ac:dyDescent="0.25">
      <c r="A44" s="98" t="s">
        <v>96</v>
      </c>
      <c r="B44" s="96"/>
      <c r="C44" s="96"/>
      <c r="D44" s="96"/>
      <c r="E44" s="96"/>
      <c r="F44" s="96"/>
      <c r="G44" s="96"/>
      <c r="H44" s="96"/>
      <c r="I44" s="96"/>
      <c r="J44" s="96"/>
      <c r="L44"/>
    </row>
    <row r="45" spans="1:17" ht="34.15" customHeight="1" x14ac:dyDescent="0.25">
      <c r="A45" s="97" t="s">
        <v>97</v>
      </c>
      <c r="B45" s="97"/>
      <c r="C45" s="97"/>
      <c r="D45" s="97"/>
      <c r="E45" s="97"/>
      <c r="F45" s="97"/>
      <c r="G45" s="97"/>
      <c r="H45" s="97"/>
      <c r="I45" s="97"/>
      <c r="J45" s="97"/>
    </row>
    <row r="46" spans="1:17" ht="22.9" customHeight="1" x14ac:dyDescent="0.25">
      <c r="A46" s="84" t="s">
        <v>101</v>
      </c>
      <c r="B46" s="84"/>
      <c r="C46" s="84"/>
      <c r="D46" s="84"/>
      <c r="E46" s="84"/>
      <c r="F46" s="84"/>
      <c r="G46" s="84"/>
      <c r="H46" s="84"/>
      <c r="I46" s="84"/>
      <c r="J46" s="84"/>
    </row>
    <row r="47" spans="1:17" x14ac:dyDescent="0.25">
      <c r="A47" s="103"/>
      <c r="B47" s="103"/>
      <c r="C47" s="103"/>
      <c r="D47" s="103"/>
      <c r="E47" s="103"/>
      <c r="F47" s="3"/>
    </row>
    <row r="48" spans="1:17" x14ac:dyDescent="0.25">
      <c r="A48" s="60"/>
      <c r="B48" s="100"/>
      <c r="C48" s="100"/>
      <c r="D48" s="100"/>
      <c r="E48" s="100"/>
      <c r="F48" s="100"/>
      <c r="G48" s="59"/>
    </row>
    <row r="49" spans="2:7" x14ac:dyDescent="0.25">
      <c r="B49" s="104"/>
      <c r="C49" s="104"/>
      <c r="D49" s="104"/>
      <c r="E49" s="104"/>
      <c r="F49" s="104"/>
      <c r="G49" s="24"/>
    </row>
    <row r="50" spans="2:7" x14ac:dyDescent="0.25">
      <c r="B50" s="100"/>
      <c r="C50" s="100"/>
      <c r="D50" s="100"/>
      <c r="E50" s="100"/>
      <c r="F50" s="100"/>
      <c r="G50" s="21"/>
    </row>
    <row r="51" spans="2:7" x14ac:dyDescent="0.25">
      <c r="B51" s="101"/>
      <c r="C51" s="101"/>
      <c r="D51" s="101"/>
      <c r="E51" s="101"/>
      <c r="F51" s="101"/>
      <c r="G51" s="22"/>
    </row>
    <row r="52" spans="2:7" x14ac:dyDescent="0.25">
      <c r="B52" s="4"/>
      <c r="C52" s="3"/>
      <c r="D52" s="3"/>
      <c r="E52" s="3"/>
      <c r="F52" s="3"/>
    </row>
    <row r="53" spans="2:7" x14ac:dyDescent="0.25">
      <c r="B53" s="102"/>
      <c r="C53" s="102"/>
      <c r="D53" s="102"/>
      <c r="E53" s="102"/>
      <c r="F53" s="102"/>
      <c r="G53" s="23"/>
    </row>
  </sheetData>
  <mergeCells count="33">
    <mergeCell ref="B50:F50"/>
    <mergeCell ref="B51:F51"/>
    <mergeCell ref="B53:F53"/>
    <mergeCell ref="A47:E47"/>
    <mergeCell ref="B48:F48"/>
    <mergeCell ref="B49:F49"/>
    <mergeCell ref="A46:J46"/>
    <mergeCell ref="K36:K37"/>
    <mergeCell ref="J5:J7"/>
    <mergeCell ref="F5:F6"/>
    <mergeCell ref="G5:G6"/>
    <mergeCell ref="H5:H6"/>
    <mergeCell ref="I5:I6"/>
    <mergeCell ref="F36:F37"/>
    <mergeCell ref="J36:J37"/>
    <mergeCell ref="G36:G37"/>
    <mergeCell ref="H36:H37"/>
    <mergeCell ref="I36:I37"/>
    <mergeCell ref="A43:J43"/>
    <mergeCell ref="A45:J45"/>
    <mergeCell ref="A44:J44"/>
    <mergeCell ref="A36:A37"/>
    <mergeCell ref="H3:J3"/>
    <mergeCell ref="B5:B7"/>
    <mergeCell ref="D5:D7"/>
    <mergeCell ref="E5:E7"/>
    <mergeCell ref="C5:C7"/>
    <mergeCell ref="B36:B37"/>
    <mergeCell ref="C36:C37"/>
    <mergeCell ref="D36:D37"/>
    <mergeCell ref="E36:E37"/>
    <mergeCell ref="A3:G3"/>
    <mergeCell ref="A5:A7"/>
  </mergeCells>
  <phoneticPr fontId="12" type="noConversion"/>
  <hyperlinks>
    <hyperlink ref="A43" r:id="rId1" display="https://www.economy.gov.ru/"/>
    <hyperlink ref="A44" r:id="rId2"/>
  </hyperlinks>
  <printOptions horizontalCentered="1"/>
  <pageMargins left="0.23622047244094491" right="0.23622047244094491" top="0.23622047244094491" bottom="0.23622047244094491" header="0.31496062992125984" footer="0.31496062992125984"/>
  <pageSetup paperSize="9" scale="49" fitToHeight="5" orientation="landscape" r:id="rId3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2021-08-18T10:41:33Z</cp:lastPrinted>
  <dcterms:created xsi:type="dcterms:W3CDTF">2009-07-27T10:10:26Z</dcterms:created>
  <dcterms:modified xsi:type="dcterms:W3CDTF">2021-09-02T12:50:56Z</dcterms:modified>
</cp:coreProperties>
</file>